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EVENT DRIVEN INVESTOR LTD\EDI Portfolios\"/>
    </mc:Choice>
  </mc:AlternateContent>
  <xr:revisionPtr revIDLastSave="0" documentId="13_ncr:9_{6C6226C6-D0F8-4595-A909-5251ADCD5A04}" xr6:coauthVersionLast="47" xr6:coauthVersionMax="47" xr10:uidLastSave="{00000000-0000-0000-0000-000000000000}"/>
  <bookViews>
    <workbookView xWindow="-120" yWindow="-120" windowWidth="29040" windowHeight="15720" xr2:uid="{EFE1D053-07EC-4C7E-B79B-368A594A413A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O10" i="1"/>
  <c r="S12" i="1"/>
  <c r="Q12" i="1" a="1"/>
  <c r="Q12" i="1" s="1"/>
  <c r="S11" i="1"/>
  <c r="U11" i="1" s="1"/>
  <c r="Q11" i="1" a="1"/>
  <c r="Q11" i="1" s="1"/>
  <c r="N9" i="1"/>
  <c r="N10" i="1" s="1"/>
  <c r="M9" i="1"/>
  <c r="M10" i="1" s="1"/>
  <c r="L9" i="1"/>
  <c r="L10" i="1" s="1"/>
  <c r="K9" i="1"/>
  <c r="Q9" i="1" s="1" a="1"/>
  <c r="Q9" i="1" s="1"/>
  <c r="K10" i="1" l="1"/>
  <c r="K14" i="1" s="1"/>
  <c r="Q14" i="1" s="1" a="1"/>
  <c r="Q14" i="1" s="1"/>
  <c r="S9" i="1"/>
  <c r="U9" i="1" s="1"/>
  <c r="S14" i="1"/>
  <c r="U14" i="1" s="1"/>
  <c r="Q10" i="1" a="1"/>
  <c r="Q10" i="1" s="1"/>
  <c r="S10" i="1"/>
  <c r="U10" i="1" s="1"/>
</calcChain>
</file>

<file path=xl/sharedStrings.xml><?xml version="1.0" encoding="utf-8"?>
<sst xmlns="http://schemas.openxmlformats.org/spreadsheetml/2006/main" count="17" uniqueCount="17">
  <si>
    <t>Equity Market Neutral Hedge Fund Index vs. S&amp;P 500 Index vs. "Risk-Free" Return</t>
  </si>
  <si>
    <t>Ann.</t>
  </si>
  <si>
    <t>Sharpe</t>
  </si>
  <si>
    <t>CAGR%</t>
  </si>
  <si>
    <t>Volatility</t>
  </si>
  <si>
    <t>Ratio (a)</t>
  </si>
  <si>
    <t>S&amp;P 500 Total Return Index</t>
  </si>
  <si>
    <t>US Treasury 3 Month Constant Maturity (DGS3MO:FRED)</t>
  </si>
  <si>
    <t>nm</t>
  </si>
  <si>
    <t>* 61 funds reporting, except Nov and Dec 2025 which include only 51 funds</t>
  </si>
  <si>
    <t>(b) Equals the net return grossed up for fees, assuming a 2% fixed and 20% performance fee on average for all the funds</t>
  </si>
  <si>
    <t>Barclay Hedge Equity Market Neutral "EMN" Index Return*</t>
  </si>
  <si>
    <t>Barclay Hedge EMN Index Raw Return (b)</t>
  </si>
  <si>
    <t>(c) Typical institutional fund will target 1.5x avg leverage and a max. of 3x.  Retail traders can look to double this leverge using portfolio margin, e.g. 3x average and 6x max:</t>
  </si>
  <si>
    <t>EMN Index Grossed-Up for Fees &amp; 3X average leverage (c)</t>
  </si>
  <si>
    <t>Source: Barclay Hedge, prepared with the assistane of Grok.</t>
  </si>
  <si>
    <t>Silverfire Research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</si>
</sst>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%"/>
    <numFmt numFmtId="166" formatCode="&quot; &quot;* #,##0.00&quot; &quot;;&quot;-&quot;* #,##0.00&quot; &quot;;&quot; &quot;* &quot;-&quot;#&quot; &quot;;&quot; &quot;@&quot; &quot;"/>
    <numFmt numFmtId="167" formatCode="&quot; &quot;* #,##0.0&quot; &quot;;&quot;-&quot;* #,##0.0&quot; &quot;;&quot; &quot;* &quot;-&quot;#&quot; &quot;;&quot; &quot;@&quot; &quot;"/>
  </numFmts>
  <fonts count="18">
    <font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3"/>
      <color rgb="FF000000"/>
      <name val="Helvertica"/>
    </font>
    <font>
      <b/>
      <sz val="11"/>
      <color rgb="FF000000"/>
      <name val="Aptos Narrow"/>
      <family val="2"/>
    </font>
    <font>
      <sz val="14"/>
      <color rgb="FF000000"/>
      <name val="Helvertica"/>
    </font>
    <font>
      <sz val="14"/>
      <color rgb="FF000000"/>
      <name val="Aptos Narrow"/>
      <family val="2"/>
    </font>
    <font>
      <sz val="14"/>
      <color rgb="FF000000"/>
      <name val="Helvetica"/>
    </font>
    <font>
      <b/>
      <u/>
      <sz val="14"/>
      <color rgb="FF000000"/>
      <name val="Helvertica"/>
    </font>
    <font>
      <u/>
      <sz val="14"/>
      <color rgb="FF000000"/>
      <name val="Helvertica"/>
    </font>
    <font>
      <b/>
      <sz val="14"/>
      <color rgb="FF000000"/>
      <name val="Helvertica"/>
    </font>
    <font>
      <b/>
      <sz val="14"/>
      <color rgb="FF000000"/>
      <name val="Helvetica"/>
    </font>
    <font>
      <b/>
      <sz val="14"/>
      <color rgb="FF3C7D22"/>
      <name val="Helvertica"/>
    </font>
    <font>
      <b/>
      <sz val="14"/>
      <color rgb="FF3C7D22"/>
      <name val="Helvetica"/>
    </font>
    <font>
      <b/>
      <sz val="14"/>
      <color rgb="FF000000"/>
      <name val="Aptos Narrow"/>
      <family val="2"/>
    </font>
    <font>
      <b/>
      <sz val="14"/>
      <color rgb="FF3C7D22"/>
      <name val="Aptos Narrow"/>
      <family val="2"/>
    </font>
    <font>
      <b/>
      <sz val="11"/>
      <color rgb="FF3C7D22"/>
      <name val="Aptos Narrow"/>
      <family val="2"/>
    </font>
    <font>
      <b/>
      <sz val="14"/>
      <color rgb="FFFF0000"/>
      <name val="Helvertica"/>
    </font>
    <font>
      <b/>
      <sz val="20"/>
      <color rgb="FF000000"/>
      <name val="Helvetica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2" fillId="0" borderId="0" xfId="0" applyFont="1"/>
    <xf numFmtId="0" fontId="3" fillId="0" borderId="0" xfId="0" applyFont="1"/>
    <xf numFmtId="0" fontId="2" fillId="0" borderId="5" xfId="0" applyFont="1" applyBorder="1"/>
    <xf numFmtId="0" fontId="4" fillId="0" borderId="0" xfId="0" applyFont="1"/>
    <xf numFmtId="9" fontId="4" fillId="0" borderId="0" xfId="2" applyFont="1" applyAlignment="1">
      <alignment horizontal="center"/>
    </xf>
    <xf numFmtId="0" fontId="4" fillId="0" borderId="0" xfId="0" applyFont="1" applyAlignment="1">
      <alignment horizontal="center"/>
    </xf>
    <xf numFmtId="10" fontId="4" fillId="0" borderId="0" xfId="2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165" fontId="9" fillId="0" borderId="0" xfId="2" applyNumberFormat="1" applyFont="1" applyAlignment="1">
      <alignment horizontal="center"/>
    </xf>
    <xf numFmtId="9" fontId="9" fillId="0" borderId="0" xfId="2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6" xfId="0" applyFont="1" applyBorder="1"/>
    <xf numFmtId="0" fontId="11" fillId="0" borderId="7" xfId="0" applyFont="1" applyBorder="1"/>
    <xf numFmtId="165" fontId="11" fillId="0" borderId="7" xfId="2" applyNumberFormat="1" applyFont="1" applyBorder="1" applyAlignment="1">
      <alignment horizontal="center"/>
    </xf>
    <xf numFmtId="9" fontId="11" fillId="0" borderId="7" xfId="2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67" fontId="6" fillId="0" borderId="0" xfId="0" applyNumberFormat="1" applyFont="1" applyAlignment="1">
      <alignment horizontal="right"/>
    </xf>
    <xf numFmtId="0" fontId="13" fillId="0" borderId="0" xfId="0" applyFont="1"/>
    <xf numFmtId="0" fontId="11" fillId="0" borderId="0" xfId="0" applyFont="1"/>
    <xf numFmtId="0" fontId="14" fillId="0" borderId="0" xfId="0" applyFont="1"/>
    <xf numFmtId="165" fontId="11" fillId="0" borderId="0" xfId="2" applyNumberFormat="1" applyFont="1" applyAlignment="1">
      <alignment horizontal="center"/>
    </xf>
    <xf numFmtId="9" fontId="11" fillId="0" borderId="0" xfId="2" applyFont="1" applyAlignment="1">
      <alignment horizontal="center"/>
    </xf>
    <xf numFmtId="0" fontId="11" fillId="0" borderId="0" xfId="0" applyFont="1" applyAlignment="1">
      <alignment horizontal="center"/>
    </xf>
    <xf numFmtId="0" fontId="15" fillId="0" borderId="0" xfId="0" applyFont="1"/>
    <xf numFmtId="165" fontId="16" fillId="0" borderId="0" xfId="2" applyNumberFormat="1" applyFont="1" applyAlignment="1">
      <alignment horizontal="center"/>
    </xf>
    <xf numFmtId="167" fontId="10" fillId="0" borderId="0" xfId="0" applyNumberFormat="1" applyFont="1" applyAlignment="1">
      <alignment horizontal="right"/>
    </xf>
    <xf numFmtId="0" fontId="3" fillId="0" borderId="9" xfId="0" applyFont="1" applyBorder="1"/>
    <xf numFmtId="0" fontId="4" fillId="0" borderId="9" xfId="0" applyFont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5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9" fillId="0" borderId="5" xfId="0" applyFont="1" applyBorder="1" applyAlignment="1">
      <alignment horizontal="right"/>
    </xf>
    <xf numFmtId="0" fontId="13" fillId="0" borderId="0" xfId="0" applyFont="1" applyAlignment="1">
      <alignment horizontal="right"/>
    </xf>
    <xf numFmtId="167" fontId="12" fillId="0" borderId="0" xfId="1" applyNumberFormat="1" applyFont="1" applyAlignment="1">
      <alignment horizontal="right"/>
    </xf>
    <xf numFmtId="167" fontId="10" fillId="0" borderId="0" xfId="1" applyNumberFormat="1" applyFont="1" applyAlignment="1">
      <alignment horizontal="right"/>
    </xf>
    <xf numFmtId="167" fontId="12" fillId="0" borderId="8" xfId="1" applyNumberFormat="1" applyFont="1" applyBorder="1" applyAlignment="1">
      <alignment horizontal="right"/>
    </xf>
    <xf numFmtId="0" fontId="0" fillId="0" borderId="5" xfId="0" applyBorder="1" applyAlignment="1">
      <alignment horizontal="right"/>
    </xf>
    <xf numFmtId="0" fontId="17" fillId="0" borderId="1" xfId="0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10" xfId="0" applyBorder="1"/>
    <xf numFmtId="0" fontId="10" fillId="0" borderId="10" xfId="0" applyFont="1" applyBorder="1"/>
    <xf numFmtId="0" fontId="0" fillId="0" borderId="10" xfId="0" applyBorder="1" applyAlignment="1">
      <alignment horizontal="right"/>
    </xf>
  </cellXfs>
  <cellStyles count="3">
    <cellStyle name="Comma" xfId="1" builtinId="3" customBuiltin="1"/>
    <cellStyle name="Normal" xfId="0" builtinId="0" customBuiltin="1"/>
    <cellStyle name="Percent" xfId="2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352425</xdr:colOff>
      <xdr:row>69</xdr:row>
      <xdr:rowOff>140966</xdr:rowOff>
    </xdr:from>
    <xdr:ext cx="12476192" cy="6952384"/>
    <xdr:pic>
      <xdr:nvPicPr>
        <xdr:cNvPr id="2" name="Picture 1">
          <a:extLst>
            <a:ext uri="{FF2B5EF4-FFF2-40B4-BE49-F238E27FC236}">
              <a16:creationId xmlns:a16="http://schemas.microsoft.com/office/drawing/2014/main" id="{D231D601-1AEB-8C12-A56D-A1D890E19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76700" y="13390241"/>
          <a:ext cx="12476192" cy="6952384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0</xdr:col>
      <xdr:colOff>561975</xdr:colOff>
      <xdr:row>20</xdr:row>
      <xdr:rowOff>142875</xdr:rowOff>
    </xdr:from>
    <xdr:to>
      <xdr:col>12</xdr:col>
      <xdr:colOff>401094</xdr:colOff>
      <xdr:row>41</xdr:row>
      <xdr:rowOff>38625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3701E1-B83F-FE2C-D8A6-8F7C9D4E6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1975" y="4476750"/>
          <a:ext cx="7478169" cy="3762900"/>
        </a:xfrm>
        <a:prstGeom prst="rect">
          <a:avLst/>
        </a:prstGeom>
      </xdr:spPr>
    </xdr:pic>
    <xdr:clientData/>
  </xdr:twoCellAnchor>
  <xdr:twoCellAnchor editAs="oneCell">
    <xdr:from>
      <xdr:col>12</xdr:col>
      <xdr:colOff>161925</xdr:colOff>
      <xdr:row>20</xdr:row>
      <xdr:rowOff>123825</xdr:rowOff>
    </xdr:from>
    <xdr:to>
      <xdr:col>25</xdr:col>
      <xdr:colOff>96295</xdr:colOff>
      <xdr:row>35</xdr:row>
      <xdr:rowOff>114686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2AC01D1-FDC5-572C-5369-6E61915BF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162925" y="4457700"/>
          <a:ext cx="7487695" cy="2762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1A8-F5FF-43FA-98F7-56CE29808AC1}">
  <dimension ref="A1:Y63"/>
  <sheetViews>
    <sheetView showGridLines="0" tabSelected="1" workbookViewId="0">
      <selection activeCell="A6" sqref="A6"/>
    </sheetView>
  </sheetViews>
  <sheetFormatPr defaultRowHeight="14.45"/>
  <cols>
    <col min="1" max="1" width="9.140625" customWidth="1"/>
    <col min="2" max="2" width="3.5703125" customWidth="1"/>
    <col min="3" max="3" width="15.7109375" customWidth="1"/>
    <col min="4" max="4" width="9.140625" customWidth="1"/>
    <col min="5" max="5" width="3.7109375" customWidth="1"/>
    <col min="6" max="9" width="9.140625" customWidth="1"/>
    <col min="10" max="10" width="14.140625" customWidth="1"/>
    <col min="11" max="11" width="10.85546875" bestFit="1" customWidth="1"/>
    <col min="12" max="13" width="11.7109375" bestFit="1" customWidth="1"/>
    <col min="14" max="14" width="10.85546875" bestFit="1" customWidth="1"/>
    <col min="15" max="15" width="9.140625" customWidth="1"/>
    <col min="16" max="16" width="2.85546875" customWidth="1"/>
    <col min="17" max="17" width="12.140625" customWidth="1"/>
    <col min="18" max="18" width="2.85546875" customWidth="1"/>
    <col min="19" max="19" width="12.140625" customWidth="1"/>
    <col min="20" max="20" width="2.85546875" customWidth="1"/>
    <col min="21" max="21" width="12.140625" style="36" customWidth="1"/>
    <col min="22" max="22" width="9.140625" customWidth="1"/>
  </cols>
  <sheetData>
    <row r="1" spans="1:25" ht="15">
      <c r="A1" s="49"/>
      <c r="B1" s="49"/>
      <c r="C1" s="49"/>
      <c r="D1" s="49"/>
      <c r="E1" s="49"/>
    </row>
    <row r="2" spans="1:25" ht="18">
      <c r="B2" s="50" t="s">
        <v>16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51"/>
      <c r="V2" s="49"/>
      <c r="W2" s="49"/>
      <c r="X2" s="49"/>
      <c r="Y2" s="49"/>
    </row>
    <row r="3" spans="1:25" ht="15"/>
    <row r="4" spans="1:25" ht="27" thickBot="1">
      <c r="B4" s="4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37"/>
      <c r="V4" s="1"/>
      <c r="W4" s="1"/>
      <c r="X4" s="47"/>
      <c r="Y4" s="47"/>
    </row>
    <row r="5" spans="1:25" ht="18.75">
      <c r="B5" s="2"/>
      <c r="C5" s="2"/>
      <c r="D5" s="2"/>
      <c r="E5" s="2"/>
      <c r="F5" s="2"/>
      <c r="G5" s="2"/>
      <c r="H5" s="2"/>
      <c r="I5" s="2"/>
      <c r="J5" s="2"/>
      <c r="K5" s="5"/>
      <c r="L5" s="5"/>
      <c r="M5" s="5"/>
      <c r="N5" s="5"/>
      <c r="O5" s="5"/>
      <c r="P5" s="5"/>
      <c r="Q5" s="5"/>
      <c r="R5" s="5"/>
      <c r="S5" s="5"/>
      <c r="T5" s="5"/>
      <c r="U5" s="38"/>
    </row>
    <row r="6" spans="1:25" ht="18">
      <c r="B6" s="2"/>
      <c r="C6" s="2"/>
      <c r="D6" s="2"/>
      <c r="E6" s="2"/>
      <c r="F6" s="2"/>
      <c r="G6" s="2"/>
      <c r="H6" s="2"/>
      <c r="I6" s="2"/>
      <c r="J6" s="2"/>
      <c r="K6" s="5"/>
      <c r="L6" s="5"/>
      <c r="M6" s="5"/>
      <c r="N6" s="5"/>
      <c r="O6" s="5"/>
      <c r="P6" s="5"/>
      <c r="Q6" s="5"/>
      <c r="R6" s="5"/>
      <c r="S6" s="14" t="s">
        <v>1</v>
      </c>
      <c r="T6" s="14"/>
      <c r="U6" s="39" t="s">
        <v>2</v>
      </c>
    </row>
    <row r="7" spans="1:25" ht="18">
      <c r="B7" s="2"/>
      <c r="C7" s="2"/>
      <c r="D7" s="2"/>
      <c r="E7" s="2"/>
      <c r="F7" s="2"/>
      <c r="G7" s="2"/>
      <c r="H7" s="2"/>
      <c r="K7" s="20">
        <v>2021</v>
      </c>
      <c r="L7" s="21">
        <v>2022</v>
      </c>
      <c r="M7" s="21">
        <v>2023</v>
      </c>
      <c r="N7" s="21">
        <v>2024</v>
      </c>
      <c r="O7" s="22">
        <v>2025</v>
      </c>
      <c r="P7" s="14"/>
      <c r="Q7" s="23" t="s">
        <v>3</v>
      </c>
      <c r="R7" s="14"/>
      <c r="S7" s="23" t="s">
        <v>4</v>
      </c>
      <c r="T7" s="5"/>
      <c r="U7" s="40" t="s">
        <v>5</v>
      </c>
    </row>
    <row r="8" spans="1:25" s="3" customFormat="1" ht="18.75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41"/>
    </row>
    <row r="9" spans="1:25" s="31" customFormat="1" ht="18.75">
      <c r="B9" s="26" t="s">
        <v>11</v>
      </c>
      <c r="C9" s="27"/>
      <c r="D9" s="26"/>
      <c r="E9" s="26"/>
      <c r="F9" s="26"/>
      <c r="G9" s="26"/>
      <c r="H9" s="26"/>
      <c r="I9" s="26"/>
      <c r="J9" s="26"/>
      <c r="K9" s="28">
        <f>810%/100</f>
        <v>8.1000000000000003E-2</v>
      </c>
      <c r="L9" s="28">
        <f>0.01*300%</f>
        <v>0.03</v>
      </c>
      <c r="M9" s="28">
        <f>0.01*570%</f>
        <v>5.7000000000000002E-2</v>
      </c>
      <c r="N9" s="28">
        <f>0.01*1210%</f>
        <v>0.121</v>
      </c>
      <c r="O9" s="28">
        <v>8.4099999999999994E-2</v>
      </c>
      <c r="P9" s="29"/>
      <c r="Q9" s="28">
        <f t="array" ref="Q9">(PRODUCT(K9:O9+1)^(1/5))-1</f>
        <v>7.4193629822913332E-2</v>
      </c>
      <c r="R9" s="30"/>
      <c r="S9" s="28">
        <f>_xlfn.STDEV.S(K9:O9)</f>
        <v>3.3849254053819236E-2</v>
      </c>
      <c r="T9" s="30"/>
      <c r="U9" s="42">
        <f>(AVERAGE(K9:O9)-0.031)/S9</f>
        <v>1.2886546903115086</v>
      </c>
    </row>
    <row r="10" spans="1:25" s="3" customFormat="1" ht="18">
      <c r="B10" s="11" t="s">
        <v>12</v>
      </c>
      <c r="D10" s="11"/>
      <c r="E10" s="11"/>
      <c r="F10" s="11"/>
      <c r="G10" s="11"/>
      <c r="H10" s="11"/>
      <c r="I10" s="11"/>
      <c r="J10" s="11"/>
      <c r="K10" s="12">
        <f>(K9+0.016)/0.8</f>
        <v>0.12125</v>
      </c>
      <c r="L10" s="12">
        <f>(L9+0.016)/0.8</f>
        <v>5.7499999999999996E-2</v>
      </c>
      <c r="M10" s="12">
        <f>(M9+0.016)/0.8</f>
        <v>9.1250000000000012E-2</v>
      </c>
      <c r="N10" s="12">
        <f>(N9+0.016)/0.8</f>
        <v>0.17125000000000001</v>
      </c>
      <c r="O10" s="12">
        <f>(O9+0.016)/0.8</f>
        <v>0.12512499999999999</v>
      </c>
      <c r="P10" s="13"/>
      <c r="Q10" s="12">
        <f t="array" ref="Q10">(PRODUCT(K10:O10+1)^(1/5))-1</f>
        <v>0.11263186451279839</v>
      </c>
      <c r="R10" s="14"/>
      <c r="S10" s="12">
        <f>_xlfn.STDEV.S(K10:O10)</f>
        <v>4.2311567567274048E-2</v>
      </c>
      <c r="T10" s="14"/>
      <c r="U10" s="43">
        <f>(AVERAGE(K10:O10)-0.031)/S10</f>
        <v>1.9445037073888927</v>
      </c>
    </row>
    <row r="11" spans="1:25" s="3" customFormat="1" ht="18.75">
      <c r="B11" s="11" t="s">
        <v>6</v>
      </c>
      <c r="C11" s="25"/>
      <c r="D11" s="11"/>
      <c r="E11" s="11"/>
      <c r="F11" s="11"/>
      <c r="G11" s="11"/>
      <c r="H11" s="11"/>
      <c r="I11" s="11"/>
      <c r="J11" s="11"/>
      <c r="K11" s="12">
        <v>0.28699999999999998</v>
      </c>
      <c r="L11" s="32">
        <v>-0.18099999999999999</v>
      </c>
      <c r="M11" s="12">
        <v>0.26300000000000001</v>
      </c>
      <c r="N11" s="12">
        <v>0.24299999999999999</v>
      </c>
      <c r="O11" s="12">
        <v>0.17899999999999999</v>
      </c>
      <c r="P11" s="13"/>
      <c r="Q11" s="12">
        <f t="array" ref="Q11">(PRODUCT(K11:O11+1)^(1/5))-1</f>
        <v>0.14301030690580196</v>
      </c>
      <c r="R11" s="14"/>
      <c r="S11" s="12">
        <f>_xlfn.STDEV.S(K11:O11)</f>
        <v>0.19381228031267783</v>
      </c>
      <c r="T11" s="14"/>
      <c r="U11" s="43">
        <f>(AVERAGE(K11:O11)-0.031)/S11</f>
        <v>0.65630516185449084</v>
      </c>
    </row>
    <row r="12" spans="1:25" s="3" customFormat="1" ht="17.45" customHeight="1">
      <c r="B12" s="11" t="s">
        <v>7</v>
      </c>
      <c r="C12" s="25"/>
      <c r="D12" s="11"/>
      <c r="E12" s="11"/>
      <c r="F12" s="11"/>
      <c r="G12" s="11"/>
      <c r="H12" s="11"/>
      <c r="I12" s="11"/>
      <c r="J12" s="11"/>
      <c r="K12" s="12">
        <v>1E-3</v>
      </c>
      <c r="L12" s="12">
        <v>1.4999999999999999E-2</v>
      </c>
      <c r="M12" s="12">
        <v>0.05</v>
      </c>
      <c r="N12" s="12">
        <v>4.9000000000000002E-2</v>
      </c>
      <c r="O12" s="12">
        <v>3.9E-2</v>
      </c>
      <c r="P12" s="13"/>
      <c r="Q12" s="12">
        <f t="array" ref="Q12">(PRODUCT(K12:O12+1)^(1/5))-1</f>
        <v>3.0614126318211143E-2</v>
      </c>
      <c r="R12" s="14"/>
      <c r="S12" s="12">
        <f>_xlfn.STDEV.S(K12:O12)</f>
        <v>2.18220072403984E-2</v>
      </c>
      <c r="T12" s="14"/>
      <c r="U12" s="33" t="s">
        <v>8</v>
      </c>
    </row>
    <row r="13" spans="1:25" ht="18.75" thickBot="1">
      <c r="B13" s="5"/>
      <c r="C13" s="35"/>
      <c r="D13" s="5"/>
      <c r="E13" s="5"/>
      <c r="F13" s="5"/>
      <c r="G13" s="5"/>
      <c r="H13" s="5"/>
      <c r="I13" s="5"/>
      <c r="J13" s="5"/>
      <c r="K13" s="8"/>
      <c r="L13" s="6"/>
      <c r="M13" s="6"/>
      <c r="N13" s="6"/>
      <c r="O13" s="6"/>
      <c r="P13" s="6"/>
      <c r="Q13" s="6"/>
      <c r="R13" s="7"/>
      <c r="S13" s="7"/>
      <c r="T13" s="7"/>
      <c r="U13" s="24"/>
    </row>
    <row r="14" spans="1:25" s="3" customFormat="1" ht="18.75" thickBot="1">
      <c r="B14" s="15" t="s">
        <v>14</v>
      </c>
      <c r="C14" s="34"/>
      <c r="D14" s="16"/>
      <c r="E14" s="16"/>
      <c r="F14" s="16"/>
      <c r="G14" s="16"/>
      <c r="H14" s="16"/>
      <c r="I14" s="16"/>
      <c r="J14" s="16"/>
      <c r="K14" s="17">
        <f>K10*2-K12</f>
        <v>0.24149999999999999</v>
      </c>
      <c r="L14" s="17">
        <v>0.11600000000000001</v>
      </c>
      <c r="M14" s="17">
        <v>0.182</v>
      </c>
      <c r="N14" s="17">
        <v>0.34200000000000003</v>
      </c>
      <c r="O14" s="17">
        <v>0.25</v>
      </c>
      <c r="P14" s="18"/>
      <c r="Q14" s="17">
        <f t="array" ref="Q14">(PRODUCT(K14:O14+1)^(1/5))-1</f>
        <v>0.22399088816717527</v>
      </c>
      <c r="R14" s="19"/>
      <c r="S14" s="17">
        <f>_xlfn.STDEV.S(K14:O14)</f>
        <v>8.4124609954519411E-2</v>
      </c>
      <c r="T14" s="19"/>
      <c r="U14" s="44">
        <f>(AVERAGE(K14:O14)-0.031)/S14</f>
        <v>2.3215560833576019</v>
      </c>
    </row>
    <row r="15" spans="1:25" ht="18">
      <c r="B15" s="9"/>
      <c r="C15" s="10"/>
      <c r="D15" s="5"/>
      <c r="E15" s="5"/>
      <c r="F15" s="5"/>
      <c r="G15" s="5"/>
      <c r="H15" s="5"/>
      <c r="I15" s="5"/>
      <c r="J15" s="5"/>
      <c r="K15" s="6"/>
      <c r="L15" s="6"/>
      <c r="M15" s="6"/>
      <c r="N15" s="6"/>
      <c r="O15" s="6"/>
      <c r="P15" s="6"/>
      <c r="Q15" s="6"/>
      <c r="R15" s="7"/>
      <c r="S15" s="7"/>
      <c r="T15" s="7"/>
      <c r="U15" s="24"/>
    </row>
    <row r="16" spans="1:25" ht="16.5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5"/>
    </row>
    <row r="17" spans="2:20" ht="16.5">
      <c r="B17" s="2" t="s">
        <v>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2:20" ht="16.5">
      <c r="B18" s="2" t="str">
        <f>"(a) Risk Free Rate used is the average DGS3MO:FRED over the 2021-2025 period, which equals 3.1%"</f>
        <v>(a) Risk Free Rate used is the average DGS3MO:FRED over the 2021-2025 period, which equals 3.1%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2:20" ht="16.5">
      <c r="B19" s="2" t="s">
        <v>10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2:20" ht="16.5">
      <c r="B20" s="2" t="s">
        <v>13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2:20" ht="16.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2:20" ht="16.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41" spans="2:25" ht="15"/>
    <row r="42" spans="2:25" ht="15.75" thickBot="1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8"/>
      <c r="V42" s="47"/>
      <c r="W42" s="47"/>
      <c r="X42" s="47"/>
      <c r="Y42" s="47"/>
    </row>
    <row r="43" spans="2:25" ht="15">
      <c r="B43" t="s">
        <v>15</v>
      </c>
    </row>
    <row r="44" spans="2:25" ht="15"/>
    <row r="61" ht="15"/>
    <row r="62" ht="15"/>
    <row r="63" ht="15"/>
  </sheetData>
  <pageMargins left="0.70000000000000007" right="0.70000000000000007" top="0.75" bottom="0.75" header="0.30000000000000004" footer="0.30000000000000004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 S. T. Hossie, CMT</dc:creator>
  <cp:lastModifiedBy>Geoff S. T. Hossie, CMT</cp:lastModifiedBy>
  <dcterms:created xsi:type="dcterms:W3CDTF">2026-01-19T11:06:57Z</dcterms:created>
  <dcterms:modified xsi:type="dcterms:W3CDTF">2026-01-20T08:37:04Z</dcterms:modified>
</cp:coreProperties>
</file>